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- klášter minoritů\ZL 32 - Zdravotní instalace - změna prací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2 ZL3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'ZL32 ZL32 Pol'!$A$1:$U$19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9" i="12"/>
  <c r="K9" i="12"/>
  <c r="M9" i="12"/>
  <c r="O9" i="12"/>
  <c r="O7" i="12" s="1"/>
  <c r="Q9" i="12"/>
  <c r="U9" i="12"/>
  <c r="I10" i="12"/>
  <c r="K10" i="12"/>
  <c r="M10" i="12"/>
  <c r="O10" i="12"/>
  <c r="Q10" i="12"/>
  <c r="U10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50" i="1"/>
  <c r="J49" i="1" s="1"/>
  <c r="J50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<sst xmlns="http://schemas.openxmlformats.org/spreadsheetml/2006/main" count="168" uniqueCount="121">
  <si>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</si>
  <si>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</si>
  <si>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</si>
  <si>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</si>
  <si>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</si>
  <si>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</si>
  <si>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</si>
  <si>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</si>
  <si>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</si>
  <si>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</si>
  <si>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</si>
  <si>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</si>
  <si>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</si>
  <si>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</si>
  <si>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</si>
  <si>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</si>
  <si>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</si>
  <si>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</si>
  <si>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</si>
  <si>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</si>
  <si>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</si>
  <si>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</si>
  <si>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</si>
  <si>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</si>
  <si>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</si>
  <si>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</si>
  <si>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</si>
  <si>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</si>
  <si>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</si>
  <si>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</si>
  <si>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</si>
  <si>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</si>
  <si>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</si>
  <si>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</si>
  <si>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</si>
  <si>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</si>
  <si>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</si>
  <si>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</si>
  <si>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</si>
  <si>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</si>
  <si>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</si>
  <si>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</si>
  <si>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</si>
  <si>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ZL32</t>
  </si>
  <si>
    <t>Zdravotní instalace - změny</t>
  </si>
  <si>
    <t>ZL32 - Zdravotní instalace</t>
  </si>
  <si>
    <t>Objekt:</t>
  </si>
  <si>
    <t>Rozpočet:</t>
  </si>
  <si>
    <t>ZL29-33-VIDOX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</si>
  <si>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</si>
  <si>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</si>
  <si>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</si>
  <si>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</si>
  <si>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</si>
  <si>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</si>
  <si>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</si>
  <si>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</si>
  <si>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</si>
  <si>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</si>
  <si>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</si>
  <si>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</si>
  <si>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</si>
  <si>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</si>
  <si>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</si>
  <si>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</si>
  <si>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</si>
  <si>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725</t>
  </si>
  <si>
    <t>Zařizovací předměty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</si>
  <si>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</si>
  <si>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</si>
  <si>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</si>
  <si>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</si>
  <si>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</si>
  <si>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</si>
  <si>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</si>
  <si>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</si>
  <si>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</si>
  <si>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</si>
  <si>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</si>
  <si>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</si>
  <si>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</si>
  <si>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</si>
  <si>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</si>
  <si>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</si>
  <si>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</si>
  <si>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</si>
  <si>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</si>
  <si>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</si>
  <si>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</si>
  <si>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</si>
  <si>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</si>
  <si>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</si>
  <si>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</si>
  <si>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</si>
  <si>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725534111</t>
  </si>
  <si>
    <t>Ohřívač elektr. zásob. beztl. DZ Dražice BTO 5 IN</t>
  </si>
  <si>
    <t>soubor</t>
  </si>
  <si>
    <t>POL1_1</t>
  </si>
  <si>
    <t>725534112</t>
  </si>
  <si>
    <t>Ohřívač elektr. zásob. beztl. DZ Dražice BTO 10 IN</t>
  </si>
  <si>
    <t>725534225</t>
  </si>
  <si>
    <t>Ohřívač elek. zásob. závěsný DZ Dražice OKCE 125</t>
  </si>
  <si>
    <t>cena RTS 2014/I 8830,- Kč, SoD 80% z 2014/I - 7064,- Kč : 1</t>
  </si>
  <si>
    <t>VV</t>
  </si>
  <si>
    <t>55231082</t>
  </si>
  <si>
    <t>Dřez nerez s odkládací plochou typ 548 Mono 1a</t>
  </si>
  <si>
    <t>kus</t>
  </si>
  <si>
    <t>POL3_1</t>
  </si>
  <si>
    <t>55231350</t>
  </si>
  <si>
    <t>Dvoudřez nerez 900 typ 501 1a</t>
  </si>
  <si>
    <t>998725102</t>
  </si>
  <si>
    <t>Přesun hmot pro zařizovací předměty, výšky do 12 m</t>
  </si>
  <si>
    <t>t</t>
  </si>
  <si>
    <t>POL7_</t>
  </si>
  <si>
    <t xml:space="preserve">Hmotnosti z položek s pořadovými čísly: : </t>
  </si>
  <si>
    <t xml:space="preserve">1,2,3,4,5, : </t>
  </si>
  <si>
    <t>Součet: : 0,05151</t>
  </si>
  <si>
    <t/>
  </si>
  <si>
    <t>END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</si>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</sst>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72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0" xfId="0" applyBorder="1"/>
    <xf numFmtId="0" fontId="0" fillId="0" borderId="2" xfId="0" applyBorder="1" applyAlignment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6" t="s">
        <v>41</v>
      </c>
    </row>
    <row r="2" spans="1:7" ht="57.75" customHeight="1" x14ac:dyDescent="0.2">
      <c r="A2" s="73" t="s">
        <v>42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B11" sqref="B11:J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6" t="s">
        <v>39</v>
      </c>
      <c r="B1" s="79" t="s">
        <v>4</v>
      </c>
      <c r="C1" s="80"/>
      <c r="D1" s="80"/>
      <c r="E1" s="80"/>
      <c r="F1" s="80"/>
      <c r="G1" s="80"/>
      <c r="H1" s="80"/>
      <c r="I1" s="80"/>
      <c r="J1" s="81"/>
    </row>
    <row r="2" spans="1:15" ht="23.25" customHeight="1" x14ac:dyDescent="0.2">
      <c r="A2" s="4"/>
      <c r="B2" s="100" t="s">
        <v>24</v>
      </c>
      <c r="C2" s="101"/>
      <c r="D2" s="102" t="s">
        <v>48</v>
      </c>
      <c r="E2" s="102" t="s">
        <v>49</v>
      </c>
      <c r="F2" s="103"/>
      <c r="G2" s="104"/>
      <c r="H2" s="103"/>
      <c r="I2" s="104"/>
      <c r="J2" s="105"/>
      <c r="O2" s="2"/>
    </row>
    <row r="3" spans="1:15" ht="23.25" customHeight="1" x14ac:dyDescent="0.2">
      <c r="A3" s="4"/>
      <c r="B3" s="106" t="s">
        <v>46</v>
      </c>
      <c r="C3" s="101"/>
      <c r="D3" s="107" t="s">
        <v>43</v>
      </c>
      <c r="E3" s="107" t="s">
        <v>45</v>
      </c>
      <c r="F3" s="108"/>
      <c r="G3" s="108"/>
      <c r="H3" s="101"/>
      <c r="I3" s="109"/>
      <c r="J3" s="110"/>
    </row>
    <row r="4" spans="1:15" ht="23.25" customHeight="1" x14ac:dyDescent="0.2">
      <c r="A4" s="4"/>
      <c r="B4" s="111" t="s">
        <v>47</v>
      </c>
      <c r="C4" s="112"/>
      <c r="D4" s="113" t="s">
        <v>43</v>
      </c>
      <c r="E4" s="113" t="s">
        <v>44</v>
      </c>
      <c r="F4" s="114"/>
      <c r="G4" s="115"/>
      <c r="H4" s="114"/>
      <c r="I4" s="115"/>
      <c r="J4" s="116"/>
    </row>
    <row r="5" spans="1:15" ht="24" customHeight="1" x14ac:dyDescent="0.2">
      <c r="A5" s="4"/>
      <c r="B5" s="46" t="s">
        <v>23</v>
      </c>
      <c r="C5" s="5"/>
      <c r="D5" s="99" t="s">
        <v>50</v>
      </c>
      <c r="E5" s="26"/>
      <c r="F5" s="26"/>
      <c r="G5" s="26"/>
      <c r="H5" s="28" t="s">
        <v>36</v>
      </c>
      <c r="I5" s="99" t="s">
        <v>54</v>
      </c>
      <c r="J5" s="11"/>
    </row>
    <row r="6" spans="1:15" ht="15.75" customHeight="1" x14ac:dyDescent="0.2">
      <c r="A6" s="4"/>
      <c r="B6" s="40"/>
      <c r="C6" s="26"/>
      <c r="D6" s="99" t="s">
        <v>51</v>
      </c>
      <c r="E6" s="26"/>
      <c r="F6" s="26"/>
      <c r="G6" s="26"/>
      <c r="H6" s="28" t="s">
        <v>37</v>
      </c>
      <c r="I6" s="99" t="s">
        <v>55</v>
      </c>
      <c r="J6" s="11"/>
    </row>
    <row r="7" spans="1:15" ht="15.75" customHeight="1" x14ac:dyDescent="0.2">
      <c r="A7" s="4"/>
      <c r="B7" s="41"/>
      <c r="C7" s="117" t="s">
        <v>53</v>
      </c>
      <c r="D7" s="98" t="s">
        <v>52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21</v>
      </c>
      <c r="C8" s="5"/>
      <c r="D8" s="34"/>
      <c r="E8" s="5"/>
      <c r="F8" s="5"/>
      <c r="G8" s="44"/>
      <c r="H8" s="28" t="s">
        <v>36</v>
      </c>
      <c r="I8" s="3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37</v>
      </c>
      <c r="I9" s="32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240" t="s">
        <v>20</v>
      </c>
      <c r="C11" s="233"/>
      <c r="D11" s="232" t="s">
        <v>119</v>
      </c>
      <c r="E11" s="231"/>
      <c r="F11" s="231"/>
      <c r="G11" s="231"/>
      <c r="H11" s="236" t="s">
        <v>36</v>
      </c>
      <c r="I11" s="243" t="s">
        <v>59</v>
      </c>
      <c r="J11" s="234"/>
    </row>
    <row r="12" spans="1:15" ht="15.75" customHeight="1" x14ac:dyDescent="0.2">
      <c r="A12" s="4"/>
      <c r="B12" s="238"/>
      <c r="C12" s="235"/>
      <c r="D12" s="243" t="s">
        <v>56</v>
      </c>
      <c r="E12" s="243"/>
      <c r="F12" s="243"/>
      <c r="G12" s="243"/>
      <c r="H12" s="236" t="s">
        <v>37</v>
      </c>
      <c r="I12" s="243" t="s">
        <v>60</v>
      </c>
      <c r="J12" s="234"/>
    </row>
    <row r="13" spans="1:15" ht="15.75" customHeight="1" x14ac:dyDescent="0.2">
      <c r="A13" s="4"/>
      <c r="B13" s="239"/>
      <c r="C13" s="244" t="s">
        <v>58</v>
      </c>
      <c r="D13" s="242" t="s">
        <v>57</v>
      </c>
      <c r="E13" s="242"/>
      <c r="F13" s="242"/>
      <c r="G13" s="242"/>
      <c r="H13" s="245"/>
      <c r="I13" s="237"/>
      <c r="J13" s="241"/>
    </row>
    <row r="14" spans="1:15" ht="24" customHeight="1" x14ac:dyDescent="0.2">
      <c r="A14" s="4"/>
      <c r="B14" s="246" t="s">
        <v>22</v>
      </c>
      <c r="C14" s="247"/>
      <c r="D14" s="248" t="s">
        <v>120</v>
      </c>
      <c r="E14" s="249"/>
      <c r="F14" s="249"/>
      <c r="G14" s="249"/>
      <c r="H14" s="250"/>
      <c r="I14" s="249"/>
      <c r="J14" s="251"/>
    </row>
    <row r="15" spans="1:15" ht="32.25" customHeight="1" x14ac:dyDescent="0.2">
      <c r="A15" s="4"/>
      <c r="B15" s="51" t="s">
        <v>34</v>
      </c>
      <c r="C15" s="65"/>
      <c r="D15" s="52"/>
      <c r="E15" s="74"/>
      <c r="F15" s="74"/>
      <c r="G15" s="75"/>
      <c r="H15" s="75"/>
      <c r="I15" s="75" t="s">
        <v>31</v>
      </c>
      <c r="J15" s="76"/>
    </row>
    <row r="16" spans="1:15" ht="23.25" customHeight="1" x14ac:dyDescent="0.2">
      <c r="A16" s="186" t="s">
        <v>26</v>
      </c>
      <c r="B16" s="187" t="s">
        <v>26</v>
      </c>
      <c r="C16" s="57"/>
      <c r="D16" s="58"/>
      <c r="E16" s="77"/>
      <c r="F16" s="78"/>
      <c r="G16" s="77"/>
      <c r="H16" s="78"/>
      <c r="I16" s="77">
        <v>0</v>
      </c>
      <c r="J16" s="87"/>
    </row>
    <row r="17" spans="1:10" ht="23.25" customHeight="1" x14ac:dyDescent="0.2">
      <c r="A17" s="186" t="s">
        <v>27</v>
      </c>
      <c r="B17" s="187" t="s">
        <v>27</v>
      </c>
      <c r="C17" s="57"/>
      <c r="D17" s="58"/>
      <c r="E17" s="77"/>
      <c r="F17" s="78"/>
      <c r="G17" s="77"/>
      <c r="H17" s="78"/>
      <c r="I17" s="77">
        <v>-8904.25</v>
      </c>
      <c r="J17" s="87"/>
    </row>
    <row r="18" spans="1:10" ht="23.25" customHeight="1" x14ac:dyDescent="0.2">
      <c r="A18" s="186" t="s">
        <v>28</v>
      </c>
      <c r="B18" s="187" t="s">
        <v>28</v>
      </c>
      <c r="C18" s="57"/>
      <c r="D18" s="58"/>
      <c r="E18" s="77"/>
      <c r="F18" s="78"/>
      <c r="G18" s="77"/>
      <c r="H18" s="78"/>
      <c r="I18" s="77">
        <v>0</v>
      </c>
      <c r="J18" s="87"/>
    </row>
    <row r="19" spans="1:10" ht="23.25" customHeight="1" x14ac:dyDescent="0.2">
      <c r="A19" s="186" t="s">
        <v>68</v>
      </c>
      <c r="B19" s="187" t="s">
        <v>29</v>
      </c>
      <c r="C19" s="57"/>
      <c r="D19" s="58"/>
      <c r="E19" s="77"/>
      <c r="F19" s="78"/>
      <c r="G19" s="77"/>
      <c r="H19" s="78"/>
      <c r="I19" s="77">
        <v>0</v>
      </c>
      <c r="J19" s="87"/>
    </row>
    <row r="20" spans="1:10" ht="23.25" customHeight="1" x14ac:dyDescent="0.2">
      <c r="A20" s="186" t="s">
        <v>69</v>
      </c>
      <c r="B20" s="187" t="s">
        <v>30</v>
      </c>
      <c r="C20" s="57"/>
      <c r="D20" s="58"/>
      <c r="E20" s="77"/>
      <c r="F20" s="78"/>
      <c r="G20" s="77"/>
      <c r="H20" s="78"/>
      <c r="I20" s="77">
        <v>0</v>
      </c>
      <c r="J20" s="87"/>
    </row>
    <row r="21" spans="1:10" ht="23.25" customHeight="1" x14ac:dyDescent="0.2">
      <c r="A21" s="4"/>
      <c r="B21" s="67" t="s">
        <v>31</v>
      </c>
      <c r="C21" s="68"/>
      <c r="D21" s="69"/>
      <c r="E21" s="88"/>
      <c r="F21" s="89"/>
      <c r="G21" s="88"/>
      <c r="H21" s="89"/>
      <c r="I21" s="88">
        <f>SUM(I16:J20)</f>
        <v>-8904.25</v>
      </c>
      <c r="J21" s="93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85">
        <v>0</v>
      </c>
      <c r="H23" s="86"/>
      <c r="I23" s="86"/>
      <c r="J23" s="61" t="str">
        <f t="shared" ref="J23:J28" si="0">Mena</f>
        <v>CZK</v>
      </c>
    </row>
    <row r="24" spans="1:10" ht="23.25" hidden="1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91">
        <f>I23*E23/100</f>
        <v>0</v>
      </c>
      <c r="H24" s="92"/>
      <c r="I24" s="92"/>
      <c r="J24" s="61" t="str">
        <f t="shared" si="0"/>
        <v>CZK</v>
      </c>
    </row>
    <row r="25" spans="1:10" ht="23.25" customHeight="1" thickBot="1" x14ac:dyDescent="0.25">
      <c r="A25" s="4"/>
      <c r="B25" s="56" t="s">
        <v>15</v>
      </c>
      <c r="C25" s="57"/>
      <c r="D25" s="58"/>
      <c r="E25" s="59">
        <v>21</v>
      </c>
      <c r="F25" s="60" t="s">
        <v>0</v>
      </c>
      <c r="G25" s="85">
        <v>-8904.25</v>
      </c>
      <c r="H25" s="86"/>
      <c r="I25" s="86"/>
      <c r="J25" s="61" t="str">
        <f t="shared" si="0"/>
        <v>CZK</v>
      </c>
    </row>
    <row r="26" spans="1:10" ht="23.25" hidden="1" customHeight="1" x14ac:dyDescent="0.2">
      <c r="A26" s="4"/>
      <c r="B26" s="48" t="s">
        <v>16</v>
      </c>
      <c r="C26" s="22"/>
      <c r="D26" s="18"/>
      <c r="E26" s="42">
        <f>SazbaDPH2</f>
        <v>21</v>
      </c>
      <c r="F26" s="43" t="s">
        <v>0</v>
      </c>
      <c r="G26" s="82">
        <f>I25*E25/100</f>
        <v>0</v>
      </c>
      <c r="H26" s="83"/>
      <c r="I26" s="83"/>
      <c r="J26" s="55" t="str">
        <f t="shared" si="0"/>
        <v>CZK</v>
      </c>
    </row>
    <row r="27" spans="1:10" ht="23.25" hidden="1" customHeight="1" thickBot="1" x14ac:dyDescent="0.25">
      <c r="A27" s="4"/>
      <c r="B27" s="47" t="s">
        <v>5</v>
      </c>
      <c r="C27" s="20"/>
      <c r="D27" s="23"/>
      <c r="E27" s="20"/>
      <c r="F27" s="21"/>
      <c r="G27" s="84"/>
      <c r="H27" s="84"/>
      <c r="I27" s="84"/>
      <c r="J27" s="62" t="str">
        <f t="shared" si="0"/>
        <v>CZK</v>
      </c>
    </row>
    <row r="28" spans="1:10" ht="27.75" customHeight="1" thickBot="1" x14ac:dyDescent="0.25">
      <c r="A28" s="4"/>
      <c r="B28" s="159" t="s">
        <v>25</v>
      </c>
      <c r="C28" s="160"/>
      <c r="D28" s="160"/>
      <c r="E28" s="161"/>
      <c r="F28" s="162"/>
      <c r="G28" s="163">
        <v>-8904.25</v>
      </c>
      <c r="H28" s="164"/>
      <c r="I28" s="164"/>
      <c r="J28" s="165" t="str">
        <f t="shared" si="0"/>
        <v>CZK</v>
      </c>
    </row>
    <row r="29" spans="1:10" ht="27.75" hidden="1" customHeight="1" thickBot="1" x14ac:dyDescent="0.25">
      <c r="A29" s="4"/>
      <c r="B29" s="159" t="s">
        <v>38</v>
      </c>
      <c r="C29" s="166"/>
      <c r="D29" s="166"/>
      <c r="E29" s="166"/>
      <c r="F29" s="166"/>
      <c r="G29" s="163">
        <f>SUM(I23:I27)</f>
        <v>0</v>
      </c>
      <c r="H29" s="163"/>
      <c r="I29" s="163"/>
      <c r="J29" s="167" t="s">
        <v>63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12</v>
      </c>
      <c r="D32" s="38"/>
      <c r="E32" s="38"/>
      <c r="F32" s="19" t="s">
        <v>11</v>
      </c>
      <c r="G32" s="38"/>
      <c r="H32" s="39">
        <v>42226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7"/>
    </row>
    <row r="35" spans="1:10" ht="12.75" customHeight="1" x14ac:dyDescent="0.2">
      <c r="A35" s="4"/>
      <c r="B35" s="4"/>
      <c r="C35" s="5"/>
      <c r="D35" s="90" t="s">
        <v>2</v>
      </c>
      <c r="E35" s="90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0" t="s">
        <v>17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 x14ac:dyDescent="0.2">
      <c r="A38" s="122" t="s">
        <v>40</v>
      </c>
      <c r="B38" s="128" t="s">
        <v>18</v>
      </c>
      <c r="C38" s="129" t="s">
        <v>6</v>
      </c>
      <c r="D38" s="130"/>
      <c r="E38" s="130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31" t="s">
        <v>0</v>
      </c>
    </row>
    <row r="39" spans="1:10" ht="25.5" hidden="1" customHeight="1" x14ac:dyDescent="0.2">
      <c r="A39" s="122">
        <v>1</v>
      </c>
      <c r="B39" s="132" t="s">
        <v>61</v>
      </c>
      <c r="C39" s="133"/>
      <c r="D39" s="134"/>
      <c r="E39" s="134"/>
      <c r="F39" s="146">
        <v>0</v>
      </c>
      <c r="G39" s="147">
        <v>-8904.25</v>
      </c>
      <c r="H39" s="148"/>
      <c r="I39" s="149">
        <v>-8904.25</v>
      </c>
      <c r="J39" s="135">
        <f>IF(CenaCelkemVypocet=0,"",I39/CenaCelkemVypocet*100)</f>
        <v>100</v>
      </c>
    </row>
    <row r="40" spans="1:10" ht="25.5" hidden="1" customHeight="1" x14ac:dyDescent="0.2">
      <c r="A40" s="122">
        <v>2</v>
      </c>
      <c r="B40" s="124" t="s">
        <v>43</v>
      </c>
      <c r="C40" s="123" t="s">
        <v>45</v>
      </c>
      <c r="D40" s="127"/>
      <c r="E40" s="127"/>
      <c r="F40" s="150">
        <v>0</v>
      </c>
      <c r="G40" s="151">
        <v>-8904.25</v>
      </c>
      <c r="H40" s="151"/>
      <c r="I40" s="152">
        <v>-8904.25</v>
      </c>
      <c r="J40" s="125">
        <f>IF(CenaCelkemVypocet=0,"",I40/CenaCelkemVypocet*100)</f>
        <v>100</v>
      </c>
    </row>
    <row r="41" spans="1:10" ht="25.5" hidden="1" customHeight="1" x14ac:dyDescent="0.2">
      <c r="A41" s="122">
        <v>3</v>
      </c>
      <c r="B41" s="136" t="s">
        <v>43</v>
      </c>
      <c r="C41" s="137" t="s">
        <v>44</v>
      </c>
      <c r="D41" s="138"/>
      <c r="E41" s="138"/>
      <c r="F41" s="153">
        <v>0</v>
      </c>
      <c r="G41" s="154">
        <v>-8904.25</v>
      </c>
      <c r="H41" s="154"/>
      <c r="I41" s="155">
        <v>-8904.25</v>
      </c>
      <c r="J41" s="139">
        <f>IF(CenaCelkemVypocet=0,"",I41/CenaCelkemVypocet*100)</f>
        <v>100</v>
      </c>
    </row>
    <row r="42" spans="1:10" ht="25.5" hidden="1" customHeight="1" x14ac:dyDescent="0.2">
      <c r="A42" s="122"/>
      <c r="B42" s="140" t="s">
        <v>62</v>
      </c>
      <c r="C42" s="141"/>
      <c r="D42" s="141"/>
      <c r="E42" s="141"/>
      <c r="F42" s="156">
        <f>SUMIF(A39:A41,"=1",F39:F41)</f>
        <v>0</v>
      </c>
      <c r="G42" s="157">
        <f>SUMIF(A39:A41,"=1",G39:G41)</f>
        <v>-8904.25</v>
      </c>
      <c r="H42" s="157">
        <f>SUMIF(A39:A41,"=1",H39:H41)</f>
        <v>0</v>
      </c>
      <c r="I42" s="158">
        <f>SUMIF(A39:A41,"=1",I39:I41)</f>
        <v>-8904.25</v>
      </c>
      <c r="J42" s="126">
        <f>SUMIF(A39:A41,"=1",J39:J41)</f>
        <v>100</v>
      </c>
    </row>
    <row r="46" spans="1:10" ht="15.75" x14ac:dyDescent="0.25">
      <c r="B46" s="168" t="s">
        <v>64</v>
      </c>
    </row>
    <row r="48" spans="1:10" ht="25.5" customHeight="1" x14ac:dyDescent="0.2">
      <c r="A48" s="169"/>
      <c r="B48" s="172" t="s">
        <v>18</v>
      </c>
      <c r="C48" s="172" t="s">
        <v>6</v>
      </c>
      <c r="D48" s="173"/>
      <c r="E48" s="173"/>
      <c r="F48" s="176" t="s">
        <v>65</v>
      </c>
      <c r="G48" s="176"/>
      <c r="H48" s="176"/>
      <c r="I48" s="176" t="s">
        <v>31</v>
      </c>
      <c r="J48" s="176" t="s">
        <v>0</v>
      </c>
    </row>
    <row r="49" spans="1:10" ht="25.5" customHeight="1" x14ac:dyDescent="0.2">
      <c r="A49" s="170"/>
      <c r="B49" s="178" t="s">
        <v>66</v>
      </c>
      <c r="C49" s="179" t="s">
        <v>67</v>
      </c>
      <c r="D49" s="180"/>
      <c r="E49" s="180"/>
      <c r="F49" s="184" t="s">
        <v>27</v>
      </c>
      <c r="G49" s="181"/>
      <c r="H49" s="181"/>
      <c r="I49" s="181">
        <v>-8904.25</v>
      </c>
      <c r="J49" s="182">
        <f>IF(I50=0,"",I49/I50*100)</f>
        <v>100</v>
      </c>
    </row>
    <row r="50" spans="1:10" ht="25.5" customHeight="1" x14ac:dyDescent="0.2">
      <c r="A50" s="171"/>
      <c r="B50" s="174" t="s">
        <v>1</v>
      </c>
      <c r="C50" s="174"/>
      <c r="D50" s="175"/>
      <c r="E50" s="175"/>
      <c r="F50" s="185"/>
      <c r="G50" s="177"/>
      <c r="H50" s="177"/>
      <c r="I50" s="177">
        <f>I49</f>
        <v>-8904.25</v>
      </c>
      <c r="J50" s="183">
        <f>J49</f>
        <v>100</v>
      </c>
    </row>
    <row r="51" spans="1:10" x14ac:dyDescent="0.2">
      <c r="F51" s="120"/>
      <c r="G51" s="119"/>
      <c r="H51" s="120"/>
      <c r="I51" s="119"/>
      <c r="J51" s="121"/>
    </row>
    <row r="52" spans="1:10" x14ac:dyDescent="0.2">
      <c r="F52" s="120"/>
      <c r="G52" s="119"/>
      <c r="H52" s="120"/>
      <c r="I52" s="119"/>
      <c r="J52" s="121"/>
    </row>
    <row r="53" spans="1:10" x14ac:dyDescent="0.2">
      <c r="F53" s="120"/>
      <c r="G53" s="119"/>
      <c r="H53" s="120"/>
      <c r="I53" s="119"/>
      <c r="J53" s="12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6">
    <mergeCell ref="C39:E39"/>
    <mergeCell ref="C40:E40"/>
    <mergeCell ref="C41:E41"/>
    <mergeCell ref="B42:E42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11:G11"/>
    <mergeCell ref="E15:F15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4" t="s">
        <v>7</v>
      </c>
      <c r="B1" s="94"/>
      <c r="C1" s="95"/>
      <c r="D1" s="94"/>
      <c r="E1" s="94"/>
      <c r="F1" s="94"/>
      <c r="G1" s="94"/>
    </row>
    <row r="2" spans="1:7" ht="24.95" customHeight="1" x14ac:dyDescent="0.2">
      <c r="A2" s="72" t="s">
        <v>8</v>
      </c>
      <c r="B2" s="71"/>
      <c r="C2" s="96"/>
      <c r="D2" s="96"/>
      <c r="E2" s="96"/>
      <c r="F2" s="96"/>
      <c r="G2" s="97"/>
    </row>
    <row r="3" spans="1:7" ht="24.95" customHeight="1" x14ac:dyDescent="0.2">
      <c r="A3" s="72" t="s">
        <v>9</v>
      </c>
      <c r="B3" s="71"/>
      <c r="C3" s="96"/>
      <c r="D3" s="96"/>
      <c r="E3" s="96"/>
      <c r="F3" s="96"/>
      <c r="G3" s="97"/>
    </row>
    <row r="4" spans="1:7" ht="24.95" customHeight="1" x14ac:dyDescent="0.2">
      <c r="A4" s="72" t="s">
        <v>10</v>
      </c>
      <c r="B4" s="71"/>
      <c r="C4" s="96"/>
      <c r="D4" s="96"/>
      <c r="E4" s="96"/>
      <c r="F4" s="96"/>
      <c r="G4" s="97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18" customWidth="1"/>
    <col min="3" max="3" width="38.28515625" style="11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89" t="s">
        <v>7</v>
      </c>
      <c r="B1" s="189"/>
      <c r="C1" s="189"/>
      <c r="D1" s="189"/>
      <c r="E1" s="189"/>
      <c r="F1" s="189"/>
      <c r="G1" s="189"/>
      <c r="AE1" t="s">
        <v>70</v>
      </c>
    </row>
    <row r="2" spans="1:60" ht="24.95" customHeight="1" x14ac:dyDescent="0.2">
      <c r="A2" s="190" t="s">
        <v>8</v>
      </c>
      <c r="B2" s="71" t="s">
        <v>48</v>
      </c>
      <c r="C2" s="193" t="s">
        <v>49</v>
      </c>
      <c r="D2" s="191"/>
      <c r="E2" s="191"/>
      <c r="F2" s="191"/>
      <c r="G2" s="192"/>
      <c r="AE2" t="s">
        <v>71</v>
      </c>
    </row>
    <row r="3" spans="1:60" ht="24.95" customHeight="1" x14ac:dyDescent="0.2">
      <c r="A3" s="190" t="s">
        <v>9</v>
      </c>
      <c r="B3" s="71" t="s">
        <v>43</v>
      </c>
      <c r="C3" s="193" t="s">
        <v>45</v>
      </c>
      <c r="D3" s="191"/>
      <c r="E3" s="191"/>
      <c r="F3" s="191"/>
      <c r="G3" s="192"/>
      <c r="AC3" s="118" t="s">
        <v>71</v>
      </c>
      <c r="AE3" t="s">
        <v>72</v>
      </c>
    </row>
    <row r="4" spans="1:60" ht="24.95" customHeight="1" x14ac:dyDescent="0.2">
      <c r="A4" s="194" t="s">
        <v>10</v>
      </c>
      <c r="B4" s="195" t="s">
        <v>43</v>
      </c>
      <c r="C4" s="196" t="s">
        <v>44</v>
      </c>
      <c r="D4" s="197"/>
      <c r="E4" s="197"/>
      <c r="F4" s="197"/>
      <c r="G4" s="198"/>
      <c r="AE4" t="s">
        <v>73</v>
      </c>
    </row>
    <row r="5" spans="1:60" x14ac:dyDescent="0.2">
      <c r="D5" s="188"/>
    </row>
    <row r="6" spans="1:60" ht="38.25" x14ac:dyDescent="0.2">
      <c r="A6" s="204" t="s">
        <v>74</v>
      </c>
      <c r="B6" s="202" t="s">
        <v>75</v>
      </c>
      <c r="C6" s="202" t="s">
        <v>76</v>
      </c>
      <c r="D6" s="203" t="s">
        <v>77</v>
      </c>
      <c r="E6" s="204" t="s">
        <v>78</v>
      </c>
      <c r="F6" s="199" t="s">
        <v>79</v>
      </c>
      <c r="G6" s="204" t="s">
        <v>31</v>
      </c>
      <c r="H6" s="205" t="s">
        <v>32</v>
      </c>
      <c r="I6" s="205" t="s">
        <v>80</v>
      </c>
      <c r="J6" s="205" t="s">
        <v>33</v>
      </c>
      <c r="K6" s="205" t="s">
        <v>81</v>
      </c>
      <c r="L6" s="205" t="s">
        <v>82</v>
      </c>
      <c r="M6" s="205" t="s">
        <v>83</v>
      </c>
      <c r="N6" s="205" t="s">
        <v>84</v>
      </c>
      <c r="O6" s="205" t="s">
        <v>85</v>
      </c>
      <c r="P6" s="205" t="s">
        <v>86</v>
      </c>
      <c r="Q6" s="205" t="s">
        <v>87</v>
      </c>
      <c r="R6" s="205" t="s">
        <v>88</v>
      </c>
      <c r="S6" s="205" t="s">
        <v>89</v>
      </c>
      <c r="T6" s="205" t="s">
        <v>90</v>
      </c>
      <c r="U6" s="205" t="s">
        <v>91</v>
      </c>
    </row>
    <row r="7" spans="1:60" x14ac:dyDescent="0.2">
      <c r="A7" s="206" t="s">
        <v>92</v>
      </c>
      <c r="B7" s="207" t="s">
        <v>66</v>
      </c>
      <c r="C7" s="208" t="s">
        <v>67</v>
      </c>
      <c r="D7" s="209"/>
      <c r="E7" s="213"/>
      <c r="F7" s="216"/>
      <c r="G7" s="216">
        <f>SUMIF(AE8:AE17,"&lt;&gt;NOR",G8:G17)</f>
        <v>-8904.25</v>
      </c>
      <c r="H7" s="216"/>
      <c r="I7" s="216">
        <f>SUM(I8:I17)</f>
        <v>588.1899999999996</v>
      </c>
      <c r="J7" s="216"/>
      <c r="K7" s="216">
        <f>SUM(K8:K17)</f>
        <v>-9492.44</v>
      </c>
      <c r="L7" s="216"/>
      <c r="M7" s="216">
        <f>SUM(M8:M17)</f>
        <v>-10774.142499999998</v>
      </c>
      <c r="N7" s="216"/>
      <c r="O7" s="216">
        <f>SUM(O8:O17)</f>
        <v>6.0000000000000005E-2</v>
      </c>
      <c r="P7" s="216"/>
      <c r="Q7" s="216">
        <f>SUM(Q8:Q17)</f>
        <v>0</v>
      </c>
      <c r="R7" s="216"/>
      <c r="S7" s="216"/>
      <c r="T7" s="217"/>
      <c r="U7" s="216">
        <f>SUM(U8:U17)</f>
        <v>3.07</v>
      </c>
      <c r="AE7" t="s">
        <v>93</v>
      </c>
    </row>
    <row r="8" spans="1:60" outlineLevel="1" x14ac:dyDescent="0.2">
      <c r="A8" s="201">
        <v>1</v>
      </c>
      <c r="B8" s="210" t="s">
        <v>94</v>
      </c>
      <c r="C8" s="226" t="s">
        <v>95</v>
      </c>
      <c r="D8" s="211" t="s">
        <v>96</v>
      </c>
      <c r="E8" s="214">
        <v>-2</v>
      </c>
      <c r="F8" s="218">
        <v>3332.9</v>
      </c>
      <c r="G8" s="218">
        <v>-6665.8</v>
      </c>
      <c r="H8" s="218">
        <v>0</v>
      </c>
      <c r="I8" s="218">
        <f>ROUND(E8*H8,2)</f>
        <v>0</v>
      </c>
      <c r="J8" s="218">
        <v>3332.9</v>
      </c>
      <c r="K8" s="218">
        <f>ROUND(E8*J8,2)</f>
        <v>-6665.8</v>
      </c>
      <c r="L8" s="218">
        <v>21</v>
      </c>
      <c r="M8" s="218">
        <f>G8*(1+L8/100)</f>
        <v>-8065.6180000000004</v>
      </c>
      <c r="N8" s="218">
        <v>3.8700000000000002E-3</v>
      </c>
      <c r="O8" s="218">
        <f>ROUND(E8*N8,2)</f>
        <v>-0.01</v>
      </c>
      <c r="P8" s="218">
        <v>0</v>
      </c>
      <c r="Q8" s="218">
        <f>ROUND(E8*P8,2)</f>
        <v>0</v>
      </c>
      <c r="R8" s="218"/>
      <c r="S8" s="218"/>
      <c r="T8" s="219">
        <v>0</v>
      </c>
      <c r="U8" s="218">
        <f>ROUND(E8*T8,2)</f>
        <v>0</v>
      </c>
      <c r="V8" s="200"/>
      <c r="W8" s="200"/>
      <c r="X8" s="200"/>
      <c r="Y8" s="200"/>
      <c r="Z8" s="200"/>
      <c r="AA8" s="200"/>
      <c r="AB8" s="200"/>
      <c r="AC8" s="200"/>
      <c r="AD8" s="200"/>
      <c r="AE8" s="200" t="s">
        <v>97</v>
      </c>
      <c r="AF8" s="200"/>
      <c r="AG8" s="200"/>
      <c r="AH8" s="200"/>
      <c r="AI8" s="200"/>
      <c r="AJ8" s="200"/>
      <c r="AK8" s="200"/>
      <c r="AL8" s="200"/>
      <c r="AM8" s="200"/>
      <c r="AN8" s="200"/>
      <c r="AO8" s="200"/>
      <c r="AP8" s="200"/>
      <c r="AQ8" s="200"/>
      <c r="AR8" s="200"/>
      <c r="AS8" s="200"/>
      <c r="AT8" s="200"/>
      <c r="AU8" s="200"/>
      <c r="AV8" s="200"/>
      <c r="AW8" s="200"/>
      <c r="AX8" s="200"/>
      <c r="AY8" s="200"/>
      <c r="AZ8" s="200"/>
      <c r="BA8" s="200"/>
      <c r="BB8" s="200"/>
      <c r="BC8" s="200"/>
      <c r="BD8" s="200"/>
      <c r="BE8" s="200"/>
      <c r="BF8" s="200"/>
      <c r="BG8" s="200"/>
      <c r="BH8" s="200"/>
    </row>
    <row r="9" spans="1:60" outlineLevel="1" x14ac:dyDescent="0.2">
      <c r="A9" s="201">
        <v>2</v>
      </c>
      <c r="B9" s="210" t="s">
        <v>98</v>
      </c>
      <c r="C9" s="226" t="s">
        <v>99</v>
      </c>
      <c r="D9" s="211" t="s">
        <v>96</v>
      </c>
      <c r="E9" s="214">
        <v>-1</v>
      </c>
      <c r="F9" s="218">
        <v>3515.7</v>
      </c>
      <c r="G9" s="218">
        <v>-3515.7</v>
      </c>
      <c r="H9" s="218">
        <v>0</v>
      </c>
      <c r="I9" s="218">
        <f>ROUND(E9*H9,2)</f>
        <v>0</v>
      </c>
      <c r="J9" s="218">
        <v>3515.7</v>
      </c>
      <c r="K9" s="218">
        <f>ROUND(E9*J9,2)</f>
        <v>-3515.7</v>
      </c>
      <c r="L9" s="218">
        <v>21</v>
      </c>
      <c r="M9" s="218">
        <f>G9*(1+L9/100)</f>
        <v>-4253.9969999999994</v>
      </c>
      <c r="N9" s="218">
        <v>4.3699999999999998E-3</v>
      </c>
      <c r="O9" s="218">
        <f>ROUND(E9*N9,2)</f>
        <v>0</v>
      </c>
      <c r="P9" s="218">
        <v>0</v>
      </c>
      <c r="Q9" s="218">
        <f>ROUND(E9*P9,2)</f>
        <v>0</v>
      </c>
      <c r="R9" s="218"/>
      <c r="S9" s="218"/>
      <c r="T9" s="219">
        <v>0</v>
      </c>
      <c r="U9" s="218">
        <f>ROUND(E9*T9,2)</f>
        <v>0</v>
      </c>
      <c r="V9" s="200"/>
      <c r="W9" s="200"/>
      <c r="X9" s="200"/>
      <c r="Y9" s="200"/>
      <c r="Z9" s="200"/>
      <c r="AA9" s="200"/>
      <c r="AB9" s="200"/>
      <c r="AC9" s="200"/>
      <c r="AD9" s="200"/>
      <c r="AE9" s="200" t="s">
        <v>97</v>
      </c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outlineLevel="1" x14ac:dyDescent="0.2">
      <c r="A10" s="201">
        <v>3</v>
      </c>
      <c r="B10" s="210" t="s">
        <v>100</v>
      </c>
      <c r="C10" s="226" t="s">
        <v>101</v>
      </c>
      <c r="D10" s="211" t="s">
        <v>96</v>
      </c>
      <c r="E10" s="214">
        <v>1</v>
      </c>
      <c r="F10" s="218">
        <v>7064</v>
      </c>
      <c r="G10" s="218">
        <v>7064</v>
      </c>
      <c r="H10" s="218">
        <v>6386.69</v>
      </c>
      <c r="I10" s="218">
        <f>ROUND(E10*H10,2)</f>
        <v>6386.69</v>
      </c>
      <c r="J10" s="218">
        <v>677.31</v>
      </c>
      <c r="K10" s="218">
        <f>ROUND(E10*J10,2)</f>
        <v>677.31</v>
      </c>
      <c r="L10" s="218">
        <v>21</v>
      </c>
      <c r="M10" s="218">
        <f>G10*(1+L10/100)</f>
        <v>8547.44</v>
      </c>
      <c r="N10" s="218">
        <v>7.6819999999999999E-2</v>
      </c>
      <c r="O10" s="218">
        <f>ROUND(E10*N10,2)</f>
        <v>0.08</v>
      </c>
      <c r="P10" s="218">
        <v>0</v>
      </c>
      <c r="Q10" s="218">
        <f>ROUND(E10*P10,2)</f>
        <v>0</v>
      </c>
      <c r="R10" s="218"/>
      <c r="S10" s="218"/>
      <c r="T10" s="219">
        <v>3.0720000000000001</v>
      </c>
      <c r="U10" s="218">
        <f>ROUND(E10*T10,2)</f>
        <v>3.07</v>
      </c>
      <c r="V10" s="200"/>
      <c r="W10" s="200"/>
      <c r="X10" s="200"/>
      <c r="Y10" s="200"/>
      <c r="Z10" s="200"/>
      <c r="AA10" s="200"/>
      <c r="AB10" s="200"/>
      <c r="AC10" s="200"/>
      <c r="AD10" s="200"/>
      <c r="AE10" s="200" t="s">
        <v>97</v>
      </c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</row>
    <row r="11" spans="1:60" ht="22.5" outlineLevel="1" x14ac:dyDescent="0.2">
      <c r="A11" s="201"/>
      <c r="B11" s="210"/>
      <c r="C11" s="227" t="s">
        <v>102</v>
      </c>
      <c r="D11" s="212"/>
      <c r="E11" s="215">
        <v>1</v>
      </c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9"/>
      <c r="U11" s="218"/>
      <c r="V11" s="200"/>
      <c r="W11" s="200"/>
      <c r="X11" s="200"/>
      <c r="Y11" s="200"/>
      <c r="Z11" s="200"/>
      <c r="AA11" s="200"/>
      <c r="AB11" s="200"/>
      <c r="AC11" s="200"/>
      <c r="AD11" s="200"/>
      <c r="AE11" s="200" t="s">
        <v>103</v>
      </c>
      <c r="AF11" s="200">
        <v>0</v>
      </c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</row>
    <row r="12" spans="1:60" outlineLevel="1" x14ac:dyDescent="0.2">
      <c r="A12" s="201">
        <v>4</v>
      </c>
      <c r="B12" s="210" t="s">
        <v>104</v>
      </c>
      <c r="C12" s="226" t="s">
        <v>105</v>
      </c>
      <c r="D12" s="211" t="s">
        <v>106</v>
      </c>
      <c r="E12" s="214">
        <v>-1</v>
      </c>
      <c r="F12" s="218">
        <v>1689.3</v>
      </c>
      <c r="G12" s="218">
        <v>-1689.3</v>
      </c>
      <c r="H12" s="218">
        <v>1689.3</v>
      </c>
      <c r="I12" s="218">
        <f>ROUND(E12*H12,2)</f>
        <v>-1689.3</v>
      </c>
      <c r="J12" s="218">
        <v>0</v>
      </c>
      <c r="K12" s="218">
        <f>ROUND(E12*J12,2)</f>
        <v>0</v>
      </c>
      <c r="L12" s="218">
        <v>21</v>
      </c>
      <c r="M12" s="218">
        <f>G12*(1+L12/100)</f>
        <v>-2044.0529999999999</v>
      </c>
      <c r="N12" s="218">
        <v>4.4999999999999997E-3</v>
      </c>
      <c r="O12" s="218">
        <f>ROUND(E12*N12,2)</f>
        <v>0</v>
      </c>
      <c r="P12" s="218">
        <v>0</v>
      </c>
      <c r="Q12" s="218">
        <f>ROUND(E12*P12,2)</f>
        <v>0</v>
      </c>
      <c r="R12" s="218"/>
      <c r="S12" s="218"/>
      <c r="T12" s="219">
        <v>0</v>
      </c>
      <c r="U12" s="218">
        <f>ROUND(E12*T12,2)</f>
        <v>0</v>
      </c>
      <c r="V12" s="200"/>
      <c r="W12" s="200"/>
      <c r="X12" s="200"/>
      <c r="Y12" s="200"/>
      <c r="Z12" s="200"/>
      <c r="AA12" s="200"/>
      <c r="AB12" s="200"/>
      <c r="AC12" s="200"/>
      <c r="AD12" s="200"/>
      <c r="AE12" s="200" t="s">
        <v>107</v>
      </c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</row>
    <row r="13" spans="1:60" outlineLevel="1" x14ac:dyDescent="0.2">
      <c r="A13" s="201">
        <v>5</v>
      </c>
      <c r="B13" s="210" t="s">
        <v>108</v>
      </c>
      <c r="C13" s="226" t="s">
        <v>109</v>
      </c>
      <c r="D13" s="211" t="s">
        <v>106</v>
      </c>
      <c r="E13" s="214">
        <v>-1</v>
      </c>
      <c r="F13" s="218">
        <v>4109.2</v>
      </c>
      <c r="G13" s="218">
        <v>-4109.2</v>
      </c>
      <c r="H13" s="218">
        <v>4109.2</v>
      </c>
      <c r="I13" s="218">
        <f>ROUND(E13*H13,2)</f>
        <v>-4109.2</v>
      </c>
      <c r="J13" s="218">
        <v>0</v>
      </c>
      <c r="K13" s="218">
        <f>ROUND(E13*J13,2)</f>
        <v>0</v>
      </c>
      <c r="L13" s="218">
        <v>21</v>
      </c>
      <c r="M13" s="218">
        <f>G13*(1+L13/100)</f>
        <v>-4972.1319999999996</v>
      </c>
      <c r="N13" s="218">
        <v>8.6999999999999994E-3</v>
      </c>
      <c r="O13" s="218">
        <f>ROUND(E13*N13,2)</f>
        <v>-0.01</v>
      </c>
      <c r="P13" s="218">
        <v>0</v>
      </c>
      <c r="Q13" s="218">
        <f>ROUND(E13*P13,2)</f>
        <v>0</v>
      </c>
      <c r="R13" s="218"/>
      <c r="S13" s="218"/>
      <c r="T13" s="219">
        <v>0</v>
      </c>
      <c r="U13" s="218">
        <f>ROUND(E13*T13,2)</f>
        <v>0</v>
      </c>
      <c r="V13" s="200"/>
      <c r="W13" s="200"/>
      <c r="X13" s="200"/>
      <c r="Y13" s="200"/>
      <c r="Z13" s="200"/>
      <c r="AA13" s="200"/>
      <c r="AB13" s="200"/>
      <c r="AC13" s="200"/>
      <c r="AD13" s="200"/>
      <c r="AE13" s="200" t="s">
        <v>107</v>
      </c>
      <c r="AF13" s="200"/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0"/>
      <c r="BG13" s="200"/>
      <c r="BH13" s="200"/>
    </row>
    <row r="14" spans="1:60" ht="22.5" outlineLevel="1" x14ac:dyDescent="0.2">
      <c r="A14" s="201">
        <v>6</v>
      </c>
      <c r="B14" s="210" t="s">
        <v>110</v>
      </c>
      <c r="C14" s="226" t="s">
        <v>111</v>
      </c>
      <c r="D14" s="211" t="s">
        <v>112</v>
      </c>
      <c r="E14" s="214">
        <v>5.151E-2</v>
      </c>
      <c r="F14" s="218">
        <v>228.2</v>
      </c>
      <c r="G14" s="218">
        <v>11.75</v>
      </c>
      <c r="H14" s="218">
        <v>0</v>
      </c>
      <c r="I14" s="218">
        <f>ROUND(E14*H14,2)</f>
        <v>0</v>
      </c>
      <c r="J14" s="218">
        <v>228.2</v>
      </c>
      <c r="K14" s="218">
        <f>ROUND(E14*J14,2)</f>
        <v>11.75</v>
      </c>
      <c r="L14" s="218">
        <v>21</v>
      </c>
      <c r="M14" s="218">
        <f>G14*(1+L14/100)</f>
        <v>14.217499999999999</v>
      </c>
      <c r="N14" s="218">
        <v>0</v>
      </c>
      <c r="O14" s="218">
        <f>ROUND(E14*N14,2)</f>
        <v>0</v>
      </c>
      <c r="P14" s="218">
        <v>0</v>
      </c>
      <c r="Q14" s="218">
        <f>ROUND(E14*P14,2)</f>
        <v>0</v>
      </c>
      <c r="R14" s="218"/>
      <c r="S14" s="218"/>
      <c r="T14" s="219">
        <v>0</v>
      </c>
      <c r="U14" s="218">
        <f>ROUND(E14*T14,2)</f>
        <v>0</v>
      </c>
      <c r="V14" s="200"/>
      <c r="W14" s="200"/>
      <c r="X14" s="200"/>
      <c r="Y14" s="200"/>
      <c r="Z14" s="200"/>
      <c r="AA14" s="200"/>
      <c r="AB14" s="200"/>
      <c r="AC14" s="200"/>
      <c r="AD14" s="200"/>
      <c r="AE14" s="200" t="s">
        <v>113</v>
      </c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</row>
    <row r="15" spans="1:60" outlineLevel="1" x14ac:dyDescent="0.2">
      <c r="A15" s="201"/>
      <c r="B15" s="210"/>
      <c r="C15" s="227" t="s">
        <v>114</v>
      </c>
      <c r="D15" s="212"/>
      <c r="E15" s="215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9"/>
      <c r="U15" s="218"/>
      <c r="V15" s="200"/>
      <c r="W15" s="200"/>
      <c r="X15" s="200"/>
      <c r="Y15" s="200"/>
      <c r="Z15" s="200"/>
      <c r="AA15" s="200"/>
      <c r="AB15" s="200"/>
      <c r="AC15" s="200"/>
      <c r="AD15" s="200"/>
      <c r="AE15" s="200" t="s">
        <v>103</v>
      </c>
      <c r="AF15" s="200">
        <v>0</v>
      </c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0"/>
    </row>
    <row r="16" spans="1:60" outlineLevel="1" x14ac:dyDescent="0.2">
      <c r="A16" s="201"/>
      <c r="B16" s="210"/>
      <c r="C16" s="227" t="s">
        <v>115</v>
      </c>
      <c r="D16" s="212"/>
      <c r="E16" s="215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9"/>
      <c r="U16" s="218"/>
      <c r="V16" s="200"/>
      <c r="W16" s="200"/>
      <c r="X16" s="200"/>
      <c r="Y16" s="200"/>
      <c r="Z16" s="200"/>
      <c r="AA16" s="200"/>
      <c r="AB16" s="200"/>
      <c r="AC16" s="200"/>
      <c r="AD16" s="200"/>
      <c r="AE16" s="200" t="s">
        <v>103</v>
      </c>
      <c r="AF16" s="200">
        <v>0</v>
      </c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</row>
    <row r="17" spans="1:60" outlineLevel="1" x14ac:dyDescent="0.2">
      <c r="A17" s="220"/>
      <c r="B17" s="221"/>
      <c r="C17" s="228" t="s">
        <v>116</v>
      </c>
      <c r="D17" s="222"/>
      <c r="E17" s="223">
        <v>5.151E-2</v>
      </c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5"/>
      <c r="U17" s="224"/>
      <c r="V17" s="200"/>
      <c r="W17" s="200"/>
      <c r="X17" s="200"/>
      <c r="Y17" s="200"/>
      <c r="Z17" s="200"/>
      <c r="AA17" s="200"/>
      <c r="AB17" s="200"/>
      <c r="AC17" s="200"/>
      <c r="AD17" s="200"/>
      <c r="AE17" s="200" t="s">
        <v>103</v>
      </c>
      <c r="AF17" s="200">
        <v>0</v>
      </c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0"/>
      <c r="BG17" s="200"/>
      <c r="BH17" s="200"/>
    </row>
    <row r="18" spans="1:60" x14ac:dyDescent="0.2">
      <c r="A18" s="6"/>
      <c r="B18" s="7" t="s">
        <v>117</v>
      </c>
      <c r="C18" s="229" t="s">
        <v>117</v>
      </c>
      <c r="D18" s="9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AC18">
        <v>15</v>
      </c>
      <c r="AD18">
        <v>21</v>
      </c>
    </row>
    <row r="19" spans="1:60" x14ac:dyDescent="0.2">
      <c r="C19" s="230"/>
      <c r="D19" s="188"/>
      <c r="AE19" t="s">
        <v>118</v>
      </c>
    </row>
    <row r="20" spans="1:60" x14ac:dyDescent="0.2">
      <c r="D20" s="188"/>
    </row>
    <row r="21" spans="1:60" x14ac:dyDescent="0.2">
      <c r="D21" s="188"/>
    </row>
    <row r="22" spans="1:60" x14ac:dyDescent="0.2">
      <c r="D22" s="188"/>
    </row>
    <row r="23" spans="1:60" x14ac:dyDescent="0.2">
      <c r="D23" s="188"/>
    </row>
    <row r="24" spans="1:60" x14ac:dyDescent="0.2">
      <c r="D24" s="188"/>
    </row>
    <row r="25" spans="1:60" x14ac:dyDescent="0.2">
      <c r="D25" s="188"/>
    </row>
    <row r="26" spans="1:60" x14ac:dyDescent="0.2">
      <c r="D26" s="188"/>
    </row>
    <row r="27" spans="1:60" x14ac:dyDescent="0.2">
      <c r="D27" s="188"/>
    </row>
    <row r="28" spans="1:60" x14ac:dyDescent="0.2">
      <c r="D28" s="188"/>
    </row>
    <row r="29" spans="1:60" x14ac:dyDescent="0.2">
      <c r="D29" s="188"/>
    </row>
    <row r="30" spans="1:60" x14ac:dyDescent="0.2">
      <c r="D30" s="188"/>
    </row>
    <row r="31" spans="1:60" x14ac:dyDescent="0.2">
      <c r="D31" s="188"/>
    </row>
    <row r="32" spans="1:60" x14ac:dyDescent="0.2">
      <c r="D32" s="188"/>
    </row>
    <row r="33" spans="4:4" x14ac:dyDescent="0.2">
      <c r="D33" s="188"/>
    </row>
    <row r="34" spans="4:4" x14ac:dyDescent="0.2">
      <c r="D34" s="188"/>
    </row>
    <row r="35" spans="4:4" x14ac:dyDescent="0.2">
      <c r="D35" s="188"/>
    </row>
    <row r="36" spans="4:4" x14ac:dyDescent="0.2">
      <c r="D36" s="188"/>
    </row>
    <row r="37" spans="4:4" x14ac:dyDescent="0.2">
      <c r="D37" s="188"/>
    </row>
    <row r="38" spans="4:4" x14ac:dyDescent="0.2">
      <c r="D38" s="188"/>
    </row>
    <row r="39" spans="4:4" x14ac:dyDescent="0.2">
      <c r="D39" s="188"/>
    </row>
    <row r="40" spans="4:4" x14ac:dyDescent="0.2">
      <c r="D40" s="188"/>
    </row>
    <row r="41" spans="4:4" x14ac:dyDescent="0.2">
      <c r="D41" s="188"/>
    </row>
    <row r="42" spans="4:4" x14ac:dyDescent="0.2">
      <c r="D42" s="188"/>
    </row>
    <row r="43" spans="4:4" x14ac:dyDescent="0.2">
      <c r="D43" s="188"/>
    </row>
    <row r="44" spans="4:4" x14ac:dyDescent="0.2">
      <c r="D44" s="188"/>
    </row>
    <row r="45" spans="4:4" x14ac:dyDescent="0.2">
      <c r="D45" s="188"/>
    </row>
    <row r="46" spans="4:4" x14ac:dyDescent="0.2">
      <c r="D46" s="188"/>
    </row>
    <row r="47" spans="4:4" x14ac:dyDescent="0.2">
      <c r="D47" s="188"/>
    </row>
    <row r="48" spans="4:4" x14ac:dyDescent="0.2">
      <c r="D48" s="188"/>
    </row>
    <row r="49" spans="4:4" x14ac:dyDescent="0.2">
      <c r="D49" s="188"/>
    </row>
    <row r="50" spans="4:4" x14ac:dyDescent="0.2">
      <c r="D50" s="188"/>
    </row>
    <row r="51" spans="4:4" x14ac:dyDescent="0.2">
      <c r="D51" s="188"/>
    </row>
    <row r="52" spans="4:4" x14ac:dyDescent="0.2">
      <c r="D52" s="188"/>
    </row>
    <row r="53" spans="4:4" x14ac:dyDescent="0.2">
      <c r="D53" s="188"/>
    </row>
    <row r="54" spans="4:4" x14ac:dyDescent="0.2">
      <c r="D54" s="188"/>
    </row>
    <row r="55" spans="4:4" x14ac:dyDescent="0.2">
      <c r="D55" s="188"/>
    </row>
    <row r="56" spans="4:4" x14ac:dyDescent="0.2">
      <c r="D56" s="188"/>
    </row>
    <row r="57" spans="4:4" x14ac:dyDescent="0.2">
      <c r="D57" s="188"/>
    </row>
    <row r="58" spans="4:4" x14ac:dyDescent="0.2">
      <c r="D58" s="188"/>
    </row>
    <row r="59" spans="4:4" x14ac:dyDescent="0.2">
      <c r="D59" s="188"/>
    </row>
    <row r="60" spans="4:4" x14ac:dyDescent="0.2">
      <c r="D60" s="188"/>
    </row>
    <row r="61" spans="4:4" x14ac:dyDescent="0.2">
      <c r="D61" s="188"/>
    </row>
    <row r="62" spans="4:4" x14ac:dyDescent="0.2">
      <c r="D62" s="188"/>
    </row>
    <row r="63" spans="4:4" x14ac:dyDescent="0.2">
      <c r="D63" s="188"/>
    </row>
    <row r="64" spans="4:4" x14ac:dyDescent="0.2">
      <c r="D64" s="188"/>
    </row>
    <row r="65" spans="4:4" x14ac:dyDescent="0.2">
      <c r="D65" s="188"/>
    </row>
    <row r="66" spans="4:4" x14ac:dyDescent="0.2">
      <c r="D66" s="188"/>
    </row>
    <row r="67" spans="4:4" x14ac:dyDescent="0.2">
      <c r="D67" s="188"/>
    </row>
    <row r="68" spans="4:4" x14ac:dyDescent="0.2">
      <c r="D68" s="188"/>
    </row>
    <row r="69" spans="4:4" x14ac:dyDescent="0.2">
      <c r="D69" s="188"/>
    </row>
    <row r="70" spans="4:4" x14ac:dyDescent="0.2">
      <c r="D70" s="188"/>
    </row>
    <row r="71" spans="4:4" x14ac:dyDescent="0.2">
      <c r="D71" s="188"/>
    </row>
    <row r="72" spans="4:4" x14ac:dyDescent="0.2">
      <c r="D72" s="188"/>
    </row>
    <row r="73" spans="4:4" x14ac:dyDescent="0.2">
      <c r="D73" s="188"/>
    </row>
    <row r="74" spans="4:4" x14ac:dyDescent="0.2">
      <c r="D74" s="188"/>
    </row>
    <row r="75" spans="4:4" x14ac:dyDescent="0.2">
      <c r="D75" s="188"/>
    </row>
    <row r="76" spans="4:4" x14ac:dyDescent="0.2">
      <c r="D76" s="188"/>
    </row>
    <row r="77" spans="4:4" x14ac:dyDescent="0.2">
      <c r="D77" s="188"/>
    </row>
    <row r="78" spans="4:4" x14ac:dyDescent="0.2">
      <c r="D78" s="188"/>
    </row>
    <row r="79" spans="4:4" x14ac:dyDescent="0.2">
      <c r="D79" s="188"/>
    </row>
    <row r="80" spans="4:4" x14ac:dyDescent="0.2">
      <c r="D80" s="188"/>
    </row>
    <row r="81" spans="4:4" x14ac:dyDescent="0.2">
      <c r="D81" s="188"/>
    </row>
    <row r="82" spans="4:4" x14ac:dyDescent="0.2">
      <c r="D82" s="188"/>
    </row>
    <row r="83" spans="4:4" x14ac:dyDescent="0.2">
      <c r="D83" s="188"/>
    </row>
    <row r="84" spans="4:4" x14ac:dyDescent="0.2">
      <c r="D84" s="188"/>
    </row>
    <row r="85" spans="4:4" x14ac:dyDescent="0.2">
      <c r="D85" s="188"/>
    </row>
    <row r="86" spans="4:4" x14ac:dyDescent="0.2">
      <c r="D86" s="188"/>
    </row>
    <row r="87" spans="4:4" x14ac:dyDescent="0.2">
      <c r="D87" s="188"/>
    </row>
    <row r="88" spans="4:4" x14ac:dyDescent="0.2">
      <c r="D88" s="188"/>
    </row>
    <row r="89" spans="4:4" x14ac:dyDescent="0.2">
      <c r="D89" s="188"/>
    </row>
    <row r="90" spans="4:4" x14ac:dyDescent="0.2">
      <c r="D90" s="188"/>
    </row>
    <row r="91" spans="4:4" x14ac:dyDescent="0.2">
      <c r="D91" s="188"/>
    </row>
    <row r="92" spans="4:4" x14ac:dyDescent="0.2">
      <c r="D92" s="188"/>
    </row>
    <row r="93" spans="4:4" x14ac:dyDescent="0.2">
      <c r="D93" s="188"/>
    </row>
    <row r="94" spans="4:4" x14ac:dyDescent="0.2">
      <c r="D94" s="188"/>
    </row>
    <row r="95" spans="4:4" x14ac:dyDescent="0.2">
      <c r="D95" s="188"/>
    </row>
    <row r="96" spans="4:4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ZL32 ZL32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'ZL32 ZL32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2015-08-14T12:19:35Z</dcterms:modified>
</cp:coreProperties>
</file>